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04" yWindow="32760" windowWidth="22056" windowHeight="13176" activeTab="0"/>
  </bookViews>
  <sheets>
    <sheet name="Calcul surcoût" sheetId="1" r:id="rId1"/>
    <sheet name="Catégories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<sst xmlns="http://schemas.openxmlformats.org/spreadsheetml/2006/main" count="38" uniqueCount="31">
  <si>
    <t>Equivalent véhicule diesel</t>
  </si>
  <si>
    <t>Marque</t>
  </si>
  <si>
    <t>Modèle</t>
  </si>
  <si>
    <t>Catégories véhicules</t>
  </si>
  <si>
    <t>Véhicule utilitaire ou poids lourd léger (PTAC ≤ 7,5T)</t>
  </si>
  <si>
    <t>Poids Lourd (7,5t &lt; PTAC &lt; 16t)</t>
  </si>
  <si>
    <t>Poids Lourd (PTAC ≥ 16t)</t>
  </si>
  <si>
    <t>Plafond aide</t>
  </si>
  <si>
    <t>Surcoût estimé € TTC</t>
  </si>
  <si>
    <t>Subvention € TTC</t>
  </si>
  <si>
    <t>TOTAL</t>
  </si>
  <si>
    <t>Notice d'utilisation</t>
  </si>
  <si>
    <t>Les calculs se font automatiquement.</t>
  </si>
  <si>
    <t>Véhicule</t>
  </si>
  <si>
    <r>
      <t xml:space="preserve">Coût véhicule € TTC 
</t>
    </r>
    <r>
      <rPr>
        <i/>
        <sz val="10"/>
        <color indexed="8"/>
        <rFont val="Calibri"/>
        <family val="2"/>
      </rPr>
      <t>(achat ou ensemble des loyers pour le leasing)</t>
    </r>
  </si>
  <si>
    <r>
      <t xml:space="preserve">Coût véhicule € TTC
</t>
    </r>
    <r>
      <rPr>
        <i/>
        <sz val="10"/>
        <color indexed="8"/>
        <rFont val="Calibri"/>
        <family val="2"/>
      </rPr>
      <t>(achat ou ensemble des loyers pour le leasing)</t>
    </r>
  </si>
  <si>
    <t>30% du surcoût € TTC</t>
  </si>
  <si>
    <t>Plafond subvention € TTC</t>
  </si>
  <si>
    <t>Complétez les cellules grisées avec les informations relatives au(x) véhicule(s) que vous souhaitez acquérir ou louer (1 ligne par véhicule).</t>
  </si>
  <si>
    <t>Supprimez les lignes inutiles si vous avez moins de 5 véhicules</t>
  </si>
  <si>
    <r>
      <t xml:space="preserve">Catégorie
</t>
    </r>
    <r>
      <rPr>
        <i/>
        <sz val="10"/>
        <color indexed="8"/>
        <rFont val="Calibri"/>
        <family val="2"/>
      </rPr>
      <t>(indiquer la lettre correspondantes dans la liste ci-dessous : A, B ou C)</t>
    </r>
  </si>
  <si>
    <t>Catégories de véhicules</t>
  </si>
  <si>
    <t>A</t>
  </si>
  <si>
    <t>B</t>
  </si>
  <si>
    <t>C</t>
  </si>
  <si>
    <t>Poids Lourd 
(7,5t &lt; PTAC &lt; 16t)</t>
  </si>
  <si>
    <t>Outil de calcul de l'aide à l'acquisition de véhicule GNC - Région des Pays de la Loire</t>
  </si>
  <si>
    <t>Cet outil vous permet de calculer le surcoût du véhicule GNC par rapport au modèle équivalent en diesel et de calculer le montant de l'aide régionale.</t>
  </si>
  <si>
    <t>Véhicule GNC</t>
  </si>
  <si>
    <t xml:space="preserve">Le montant de la subvention ne pourra excéder 30% du surcoût de l’acquisition d’un véhicule GNC par rapport à un véhicule diesel de même catégorie. Ce montant sera plafonné en fonction du type de véhicule. </t>
  </si>
  <si>
    <t xml:space="preserve">Si le demandeur perçoit une autre aide, notamment l’aide attribuée par l’ADEME, le montant de l’aide régionale sera calculé en tenant compte des règles de cumul des aides publiques.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</si>
</sst>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4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BE4D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1" fillId="33" borderId="10" xfId="0" applyFont="1" applyFill="1" applyBorder="1" applyAlignment="1" applyProtection="1">
      <alignment vertical="center" wrapText="1"/>
      <protection hidden="1"/>
    </xf>
    <xf numFmtId="0" fontId="0" fillId="33" borderId="11" xfId="0" applyFill="1" applyBorder="1" applyAlignment="1" applyProtection="1">
      <alignment vertical="center" wrapText="1"/>
      <protection hidden="1"/>
    </xf>
    <xf numFmtId="0" fontId="0" fillId="4" borderId="11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43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44" fontId="0" fillId="0" borderId="10" xfId="46" applyFont="1" applyBorder="1" applyAlignment="1" applyProtection="1">
      <alignment vertical="center" wrapText="1"/>
      <protection hidden="1"/>
    </xf>
    <xf numFmtId="44" fontId="0" fillId="0" borderId="11" xfId="46" applyFont="1" applyBorder="1" applyAlignment="1" applyProtection="1">
      <alignment vertical="center" wrapText="1"/>
      <protection hidden="1"/>
    </xf>
    <xf numFmtId="44" fontId="0" fillId="4" borderId="11" xfId="46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4" fontId="0" fillId="0" borderId="0" xfId="46" applyFont="1" applyFill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104775</xdr:rowOff>
    </xdr:from>
    <xdr:to>
      <xdr:col>11</xdr:col>
      <xdr:colOff>762000</xdr:colOff>
      <xdr:row>0</xdr:row>
      <xdr:rowOff>685800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104775"/>
          <a:ext cx="196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628650</xdr:rowOff>
    </xdr:from>
    <xdr:to>
      <xdr:col>4</xdr:col>
      <xdr:colOff>1295400</xdr:colOff>
      <xdr:row>26</xdr:row>
      <xdr:rowOff>304800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4650"/>
          <a:ext cx="5591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="115" zoomScaleNormal="115" zoomScalePageLayoutView="0" workbookViewId="0" topLeftCell="A1">
      <selection activeCell="E22" sqref="E22"/>
    </sheetView>
  </sheetViews>
  <sheetFormatPr defaultColWidth="0" defaultRowHeight="15" zeroHeight="1"/>
  <cols>
    <col min="1" max="1" width="10.57421875" style="0" customWidth="1"/>
    <col min="2" max="2" width="24.140625" style="0" customWidth="1"/>
    <col min="3" max="4" width="14.8515625" style="0" customWidth="1"/>
    <col min="5" max="5" width="22.140625" style="0" customWidth="1"/>
    <col min="6" max="7" width="15.00390625" style="0" customWidth="1"/>
    <col min="8" max="8" width="21.8515625" style="0" customWidth="1"/>
    <col min="9" max="9" width="21.7109375" style="0" customWidth="1"/>
    <col min="10" max="10" width="22.00390625" style="0" customWidth="1"/>
    <col min="11" max="11" width="24.00390625" style="0" customWidth="1"/>
    <col min="12" max="12" width="22.00390625" style="0" customWidth="1"/>
    <col min="13" max="16384" width="11.421875" style="0" hidden="1" customWidth="1"/>
  </cols>
  <sheetData>
    <row r="1" spans="1:12" ht="60" customHeight="1" thickBot="1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7"/>
      <c r="K1" s="48"/>
      <c r="L1" s="49"/>
    </row>
    <row r="2" spans="1:12" ht="14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4.25">
      <c r="A3" s="14" t="s">
        <v>11</v>
      </c>
      <c r="B3" s="19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14.25">
      <c r="A4" s="11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4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4.25">
      <c r="A6" s="11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4.25">
      <c r="A7" s="11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14.25">
      <c r="A8" s="11" t="s">
        <v>19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ht="14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ht="15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20.25" customHeight="1" thickBot="1">
      <c r="A11" s="39" t="s">
        <v>28</v>
      </c>
      <c r="B11" s="40"/>
      <c r="C11" s="40"/>
      <c r="D11" s="40"/>
      <c r="E11" s="41"/>
      <c r="F11" s="42" t="s">
        <v>0</v>
      </c>
      <c r="G11" s="43"/>
      <c r="H11" s="44"/>
      <c r="I11" s="12"/>
      <c r="J11" s="12"/>
      <c r="K11" s="12"/>
      <c r="L11" s="13"/>
    </row>
    <row r="12" spans="1:12" s="3" customFormat="1" ht="57" customHeight="1" thickBot="1">
      <c r="A12" s="7" t="s">
        <v>13</v>
      </c>
      <c r="B12" s="8" t="s">
        <v>20</v>
      </c>
      <c r="C12" s="8" t="s">
        <v>1</v>
      </c>
      <c r="D12" s="8" t="s">
        <v>2</v>
      </c>
      <c r="E12" s="8" t="s">
        <v>14</v>
      </c>
      <c r="F12" s="8" t="s">
        <v>1</v>
      </c>
      <c r="G12" s="8" t="s">
        <v>2</v>
      </c>
      <c r="H12" s="8" t="s">
        <v>15</v>
      </c>
      <c r="I12" s="9" t="s">
        <v>8</v>
      </c>
      <c r="J12" s="10" t="s">
        <v>16</v>
      </c>
      <c r="K12" s="10" t="s">
        <v>17</v>
      </c>
      <c r="L12" s="10" t="s">
        <v>9</v>
      </c>
    </row>
    <row r="13" spans="1:12" ht="15" thickBot="1">
      <c r="A13" s="7">
        <v>1</v>
      </c>
      <c r="B13" s="6"/>
      <c r="C13" s="6"/>
      <c r="D13" s="6"/>
      <c r="E13" s="28">
        <v>0</v>
      </c>
      <c r="F13" s="6"/>
      <c r="G13" s="6"/>
      <c r="H13" s="28">
        <v>0</v>
      </c>
      <c r="I13" s="26">
        <f>E13-H13</f>
        <v>0</v>
      </c>
      <c r="J13" s="27">
        <f>0.3*I13</f>
        <v>0</v>
      </c>
      <c r="K13" s="26" t="e">
        <f>VLOOKUP(B13,Catégories!$A$3:$C$5,3)</f>
        <v>#N/A</v>
      </c>
      <c r="L13" s="27" t="e">
        <f>IF(J13&gt;K13,K13,J13)</f>
        <v>#N/A</v>
      </c>
    </row>
    <row r="14" spans="1:12" ht="15" thickBot="1">
      <c r="A14" s="7">
        <v>2</v>
      </c>
      <c r="B14" s="6"/>
      <c r="C14" s="6"/>
      <c r="D14" s="6"/>
      <c r="E14" s="28">
        <v>0</v>
      </c>
      <c r="F14" s="6"/>
      <c r="G14" s="6"/>
      <c r="H14" s="28">
        <v>0</v>
      </c>
      <c r="I14" s="26">
        <f>E14-H14</f>
        <v>0</v>
      </c>
      <c r="J14" s="27">
        <f>0.3*I145</f>
        <v>0</v>
      </c>
      <c r="K14" s="26" t="e">
        <f>VLOOKUP(B14,Catégories!$A$3:$C$5,3)</f>
        <v>#N/A</v>
      </c>
      <c r="L14" s="27" t="e">
        <f>IF(J14&gt;K14,K14,J14)</f>
        <v>#N/A</v>
      </c>
    </row>
    <row r="15" spans="1:12" ht="15" thickBot="1">
      <c r="A15" s="7">
        <v>3</v>
      </c>
      <c r="B15" s="6"/>
      <c r="C15" s="6"/>
      <c r="D15" s="6"/>
      <c r="E15" s="28">
        <v>0</v>
      </c>
      <c r="F15" s="6"/>
      <c r="G15" s="6"/>
      <c r="H15" s="28">
        <v>0</v>
      </c>
      <c r="I15" s="26">
        <f>E15-H15</f>
        <v>0</v>
      </c>
      <c r="J15" s="27">
        <f>0.3*I15</f>
        <v>0</v>
      </c>
      <c r="K15" s="26" t="e">
        <f>VLOOKUP(B15,Catégories!$A$3:$C$5,3)</f>
        <v>#N/A</v>
      </c>
      <c r="L15" s="27" t="e">
        <f>IF(J15&gt;K15,K15,J15)</f>
        <v>#N/A</v>
      </c>
    </row>
    <row r="16" spans="1:12" ht="15" thickBot="1">
      <c r="A16" s="7">
        <v>4</v>
      </c>
      <c r="B16" s="6"/>
      <c r="C16" s="6"/>
      <c r="D16" s="6"/>
      <c r="E16" s="28">
        <v>0</v>
      </c>
      <c r="F16" s="6"/>
      <c r="G16" s="6"/>
      <c r="H16" s="28">
        <v>0</v>
      </c>
      <c r="I16" s="26">
        <f>E16-H16</f>
        <v>0</v>
      </c>
      <c r="J16" s="27">
        <f>0.3*I16</f>
        <v>0</v>
      </c>
      <c r="K16" s="26" t="e">
        <f>VLOOKUP(B16,Catégories!$A$3:$C$5,3)</f>
        <v>#N/A</v>
      </c>
      <c r="L16" s="27" t="e">
        <f>IF(J16&gt;K16,K16,J16)</f>
        <v>#N/A</v>
      </c>
    </row>
    <row r="17" spans="1:12" ht="15" thickBot="1">
      <c r="A17" s="7">
        <v>5</v>
      </c>
      <c r="B17" s="6"/>
      <c r="C17" s="6"/>
      <c r="D17" s="6"/>
      <c r="E17" s="28">
        <v>0</v>
      </c>
      <c r="F17" s="6"/>
      <c r="G17" s="6"/>
      <c r="H17" s="28">
        <v>0</v>
      </c>
      <c r="I17" s="26">
        <f>E17-H17</f>
        <v>0</v>
      </c>
      <c r="J17" s="27">
        <f>0.3*I17</f>
        <v>0</v>
      </c>
      <c r="K17" s="26" t="e">
        <f>VLOOKUP(B17,Catégories!$A$3:$C$5,3)</f>
        <v>#N/A</v>
      </c>
      <c r="L17" s="27" t="e">
        <f>IF(J17&gt;K17,K17,J17)</f>
        <v>#N/A</v>
      </c>
    </row>
    <row r="18" spans="1:12" ht="15" thickBot="1">
      <c r="A18" s="20"/>
      <c r="B18" s="29"/>
      <c r="C18" s="29"/>
      <c r="D18" s="29"/>
      <c r="E18" s="30"/>
      <c r="F18" s="29"/>
      <c r="G18" s="29"/>
      <c r="H18" s="29"/>
      <c r="I18" s="21"/>
      <c r="J18" s="21"/>
      <c r="K18" s="4" t="s">
        <v>10</v>
      </c>
      <c r="L18" s="5" t="e">
        <f>SUM(L13:L17)</f>
        <v>#N/A</v>
      </c>
    </row>
    <row r="19" spans="1:256" ht="14.25">
      <c r="A19" s="22" t="s">
        <v>21</v>
      </c>
      <c r="B19" s="29"/>
      <c r="C19" s="29"/>
      <c r="D19" s="29"/>
      <c r="E19" s="29"/>
      <c r="F19" s="29"/>
      <c r="G19" s="29"/>
      <c r="H19" s="2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28.5">
      <c r="A20" s="23" t="s">
        <v>22</v>
      </c>
      <c r="B20" s="31" t="s">
        <v>4</v>
      </c>
      <c r="C20" s="29"/>
      <c r="E20" s="29"/>
      <c r="F20" s="29"/>
      <c r="G20" s="29"/>
      <c r="H20" s="2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28.5">
      <c r="A21" s="23" t="s">
        <v>23</v>
      </c>
      <c r="B21" s="31" t="s">
        <v>25</v>
      </c>
      <c r="C21" s="29"/>
      <c r="D21" s="29"/>
      <c r="E21" s="29"/>
      <c r="F21" s="29"/>
      <c r="G21" s="29"/>
      <c r="H21" s="2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10" ht="26.25" customHeight="1">
      <c r="A22" s="24" t="s">
        <v>24</v>
      </c>
      <c r="B22" s="25" t="s">
        <v>6</v>
      </c>
      <c r="C22" s="12"/>
      <c r="D22" s="12"/>
      <c r="E22" s="12"/>
      <c r="F22" s="12"/>
      <c r="G22" s="12"/>
      <c r="H22" s="12"/>
      <c r="I22" s="15"/>
      <c r="J22" s="15"/>
    </row>
    <row r="23" spans="1:10" ht="26.25" customHeight="1">
      <c r="A23" s="32"/>
      <c r="B23" s="33"/>
      <c r="C23" s="12"/>
      <c r="D23" s="12"/>
      <c r="E23" s="12"/>
      <c r="F23" s="12"/>
      <c r="G23" s="12"/>
      <c r="H23" s="12"/>
      <c r="I23" s="15"/>
      <c r="J23" s="15"/>
    </row>
    <row r="24" spans="1:10" ht="69" customHeight="1">
      <c r="A24" s="37" t="s">
        <v>29</v>
      </c>
      <c r="B24" s="35"/>
      <c r="C24" s="34"/>
      <c r="D24" s="34"/>
      <c r="E24" s="34"/>
      <c r="F24" s="34"/>
      <c r="G24" s="34"/>
      <c r="H24" s="34"/>
      <c r="I24" s="34"/>
      <c r="J24" s="34"/>
    </row>
    <row r="25" spans="1:10" ht="26.25" customHeight="1">
      <c r="A25" s="38"/>
      <c r="B25" s="36"/>
      <c r="C25" s="12"/>
      <c r="D25" s="12"/>
      <c r="E25" s="12"/>
      <c r="F25" s="12"/>
      <c r="G25" s="12"/>
      <c r="H25" s="12"/>
      <c r="I25" s="15"/>
      <c r="J25" s="15"/>
    </row>
    <row r="26" spans="1:10" ht="26.25" customHeight="1">
      <c r="A26" s="38"/>
      <c r="B26" s="36"/>
      <c r="C26" s="12"/>
      <c r="D26" s="12"/>
      <c r="E26" s="12"/>
      <c r="F26" s="12"/>
      <c r="G26" s="12"/>
      <c r="H26" s="12"/>
      <c r="I26" s="15"/>
      <c r="J26" s="15"/>
    </row>
    <row r="27" spans="1:10" ht="26.25" customHeight="1">
      <c r="A27" s="37" t="s">
        <v>30</v>
      </c>
      <c r="B27" s="36"/>
      <c r="C27" s="12"/>
      <c r="D27" s="12"/>
      <c r="E27" s="12"/>
      <c r="F27" s="12"/>
      <c r="G27" s="12"/>
      <c r="H27" s="12"/>
      <c r="I27" s="15"/>
      <c r="J27" s="15"/>
    </row>
    <row r="28" spans="1:12" ht="1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sheetProtection/>
  <mergeCells count="4">
    <mergeCell ref="A11:E11"/>
    <mergeCell ref="F11:H11"/>
    <mergeCell ref="A1:J1"/>
    <mergeCell ref="K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15.421875" style="0" customWidth="1"/>
    <col min="2" max="2" width="42.28125" style="0" customWidth="1"/>
  </cols>
  <sheetData>
    <row r="1" spans="1:3" ht="14.25">
      <c r="A1" t="s">
        <v>3</v>
      </c>
      <c r="C1" t="s">
        <v>7</v>
      </c>
    </row>
    <row r="3" spans="1:3" ht="14.25">
      <c r="A3" t="s">
        <v>22</v>
      </c>
      <c r="B3" s="2" t="s">
        <v>4</v>
      </c>
      <c r="C3">
        <v>2500</v>
      </c>
    </row>
    <row r="4" spans="1:3" ht="14.25">
      <c r="A4" t="s">
        <v>23</v>
      </c>
      <c r="B4" s="2" t="s">
        <v>5</v>
      </c>
      <c r="C4">
        <v>5700</v>
      </c>
    </row>
    <row r="5" spans="1:3" ht="14.25">
      <c r="A5" t="s">
        <v>24</v>
      </c>
      <c r="B5" s="2" t="s">
        <v>6</v>
      </c>
      <c r="C5">
        <v>11500</v>
      </c>
    </row>
    <row r="6" ht="14.25">
      <c r="A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BALLUFFIER Bertille</dc:creator>
  <cp:keywords/>
  <dc:description/>
  <cp:lastModifiedBy>BALLUFFIER Bertille</cp:lastModifiedBy>
  <dcterms:created xsi:type="dcterms:W3CDTF">2020-06-12T08:24:39Z</dcterms:created>
  <dcterms:modified xsi:type="dcterms:W3CDTF">2023-02-10T14:18:21Z</dcterms:modified>
  <cp:category/>
  <cp:version/>
  <cp:contentType/>
  <cp:contentStatus/>
</cp:coreProperties>
</file>